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10350"/>
  </bookViews>
  <sheets>
    <sheet name="Foglio1" sheetId="1" r:id="rId1"/>
  </sheets>
  <calcPr calcId="114210"/>
</workbook>
</file>

<file path=xl/calcChain.xml><?xml version="1.0" encoding="utf-8"?>
<calcChain xmlns="http://schemas.openxmlformats.org/spreadsheetml/2006/main">
  <c r="D35" i="1"/>
  <c r="F35"/>
  <c r="F34"/>
  <c r="E34"/>
  <c r="F28"/>
  <c r="E28"/>
  <c r="F21"/>
  <c r="F32"/>
  <c r="E21"/>
  <c r="E32"/>
  <c r="D32"/>
  <c r="F29"/>
  <c r="E29"/>
  <c r="D26"/>
  <c r="F20"/>
  <c r="F26"/>
  <c r="E20"/>
  <c r="E26"/>
  <c r="F18"/>
  <c r="F31"/>
  <c r="E18"/>
  <c r="E31"/>
  <c r="D18"/>
  <c r="D31"/>
  <c r="G12"/>
  <c r="G11"/>
  <c r="G9"/>
  <c r="G10"/>
  <c r="D24"/>
  <c r="D27"/>
  <c r="G8"/>
  <c r="G7"/>
  <c r="F24"/>
  <c r="E24"/>
  <c r="G13"/>
  <c r="F17"/>
  <c r="F25"/>
  <c r="E17"/>
  <c r="E25"/>
  <c r="D17"/>
  <c r="D25"/>
  <c r="E35"/>
  <c r="F30"/>
  <c r="E27"/>
  <c r="E30"/>
  <c r="D30"/>
  <c r="F27"/>
  <c r="D33"/>
  <c r="D36"/>
  <c r="D37"/>
  <c r="D40"/>
  <c r="F33"/>
  <c r="F36"/>
  <c r="F37"/>
  <c r="F40"/>
  <c r="E33"/>
  <c r="E36"/>
  <c r="E37"/>
  <c r="E40"/>
</calcChain>
</file>

<file path=xl/sharedStrings.xml><?xml version="1.0" encoding="utf-8"?>
<sst xmlns="http://schemas.openxmlformats.org/spreadsheetml/2006/main" count="62" uniqueCount="46">
  <si>
    <t>€/lt</t>
  </si>
  <si>
    <t>€/kWh</t>
  </si>
  <si>
    <t>km/lt</t>
  </si>
  <si>
    <t>km/kWh</t>
  </si>
  <si>
    <t>km</t>
  </si>
  <si>
    <t>Percorso giornaliero (casa - lavoro - casa)</t>
  </si>
  <si>
    <t>Benzina - Costo/lt - km/lt</t>
  </si>
  <si>
    <t>Energia elettrica - Costo/kWh - km/kWh</t>
  </si>
  <si>
    <t>Costi specifici</t>
  </si>
  <si>
    <t>Costi giornalieri</t>
  </si>
  <si>
    <t>Costi annuali</t>
  </si>
  <si>
    <t>Carburante</t>
  </si>
  <si>
    <t>Manutenzione</t>
  </si>
  <si>
    <t>€</t>
  </si>
  <si>
    <t>€/km</t>
  </si>
  <si>
    <t>Periodo</t>
  </si>
  <si>
    <t>Costo</t>
  </si>
  <si>
    <t>Costo/km</t>
  </si>
  <si>
    <t>Tassa di proprietà</t>
  </si>
  <si>
    <t>Costo carburante benzina</t>
  </si>
  <si>
    <t>Costo energia elettrica</t>
  </si>
  <si>
    <t>Parcheggio auto benzina</t>
  </si>
  <si>
    <t>Parcheggio auto elettrica *</t>
  </si>
  <si>
    <t>Costo parcheggio (si considera che l'auto elettrica non paghi il parcheggio a strisce blu)</t>
  </si>
  <si>
    <t>Giorni di lavoro / Percorso annuale (casa - lavoro - casa) km</t>
  </si>
  <si>
    <t>Carburante auto a benzina</t>
  </si>
  <si>
    <t>Parcheggio auto a benzina</t>
  </si>
  <si>
    <t>Manutenzione auto elettrica</t>
  </si>
  <si>
    <t>Costo annuale totale</t>
  </si>
  <si>
    <t>Energia auto elettrica</t>
  </si>
  <si>
    <t>Parcheggio auto elettrica</t>
  </si>
  <si>
    <t>Differenza costi annuali auto a benzina - auto elettrica</t>
  </si>
  <si>
    <t>Tempo di ritorno</t>
  </si>
  <si>
    <t>Anni</t>
  </si>
  <si>
    <t>Totale costi specifici manutenzione auto a benzina</t>
  </si>
  <si>
    <t>Totale costi specifici manutenzione auto elettrica</t>
  </si>
  <si>
    <t>Auto a benzina - Cambio olio e filtri</t>
  </si>
  <si>
    <t>Auto a benzina - Freni</t>
  </si>
  <si>
    <t>Auto a benzina - Distribuzione</t>
  </si>
  <si>
    <t>Auto elettrica - Verifica generale</t>
  </si>
  <si>
    <t>Auto elettrica - Freni</t>
  </si>
  <si>
    <t>Tassa di proprietà (l'auto elettrica non paga la tassa di proprietà per i primi 5 anni)</t>
  </si>
  <si>
    <t>Manutenzione auto a benzina</t>
  </si>
  <si>
    <t>Differenza di acquisto auto elettrica - auto a benzina al netto incentivi</t>
  </si>
  <si>
    <t>Assicurazione</t>
  </si>
  <si>
    <t>Assicurazione (riduzione percentuale)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</si>
</sst>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#,##0;\(#,##0\);\-"/>
    <numFmt numFmtId="165" formatCode="_-[$€-410]\ * #,##0.00_-;\-[$€-410]\ * #,##0.00_-;_-[$€-410]\ * &quot;-&quot;??_-;_-@_-"/>
    <numFmt numFmtId="166" formatCode="#,##0.000;\(#,##0.000\);\-"/>
    <numFmt numFmtId="167" formatCode="#,##0.00;\(#,##0.00\);\-"/>
    <numFmt numFmtId="168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sz val="7"/>
      <color indexed="8"/>
      <name val="Arial"/>
      <family val="2"/>
    </font>
    <font>
      <sz val="7"/>
      <color indexed="63"/>
      <name val="Arial"/>
      <family val="2"/>
    </font>
    <font>
      <b/>
      <sz val="7"/>
      <color indexed="63"/>
      <name val="Arial"/>
      <family val="2"/>
    </font>
    <font>
      <sz val="7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7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21"/>
      </left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164" fontId="5" fillId="2" borderId="1" xfId="0" applyNumberFormat="1" applyFont="1" applyFill="1" applyBorder="1" applyAlignment="1">
      <alignment horizontal="left"/>
    </xf>
    <xf numFmtId="165" fontId="5" fillId="2" borderId="2" xfId="1" applyNumberFormat="1" applyFont="1" applyFill="1" applyBorder="1" applyAlignment="1">
      <alignment horizontal="left"/>
    </xf>
    <xf numFmtId="164" fontId="5" fillId="2" borderId="3" xfId="0" applyNumberFormat="1" applyFont="1" applyFill="1" applyBorder="1" applyAlignment="1">
      <alignment horizontal="left"/>
    </xf>
    <xf numFmtId="165" fontId="5" fillId="2" borderId="4" xfId="1" applyNumberFormat="1" applyFont="1" applyFill="1" applyBorder="1" applyAlignment="1">
      <alignment horizontal="left"/>
    </xf>
    <xf numFmtId="166" fontId="5" fillId="0" borderId="5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left"/>
    </xf>
    <xf numFmtId="165" fontId="5" fillId="2" borderId="7" xfId="1" applyNumberFormat="1" applyFont="1" applyFill="1" applyBorder="1" applyAlignment="1">
      <alignment horizontal="left"/>
    </xf>
    <xf numFmtId="164" fontId="5" fillId="3" borderId="5" xfId="0" applyNumberFormat="1" applyFont="1" applyFill="1" applyBorder="1" applyAlignment="1">
      <alignment horizontal="right"/>
    </xf>
    <xf numFmtId="164" fontId="5" fillId="3" borderId="8" xfId="0" applyNumberFormat="1" applyFont="1" applyFill="1" applyBorder="1" applyAlignment="1">
      <alignment horizontal="left"/>
    </xf>
    <xf numFmtId="164" fontId="5" fillId="3" borderId="2" xfId="0" applyNumberFormat="1" applyFont="1" applyFill="1" applyBorder="1" applyAlignment="1">
      <alignment horizontal="left"/>
    </xf>
    <xf numFmtId="166" fontId="6" fillId="3" borderId="8" xfId="0" applyNumberFormat="1" applyFont="1" applyFill="1" applyBorder="1" applyAlignment="1">
      <alignment horizontal="right"/>
    </xf>
    <xf numFmtId="165" fontId="5" fillId="3" borderId="2" xfId="1" applyNumberFormat="1" applyFont="1" applyFill="1" applyBorder="1" applyAlignment="1">
      <alignment horizontal="left"/>
    </xf>
    <xf numFmtId="165" fontId="5" fillId="2" borderId="9" xfId="1" applyNumberFormat="1" applyFont="1" applyFill="1" applyBorder="1" applyAlignment="1">
      <alignment horizontal="left"/>
    </xf>
    <xf numFmtId="164" fontId="5" fillId="2" borderId="5" xfId="0" applyNumberFormat="1" applyFont="1" applyFill="1" applyBorder="1" applyAlignment="1">
      <alignment horizontal="right"/>
    </xf>
    <xf numFmtId="164" fontId="5" fillId="2" borderId="10" xfId="0" applyNumberFormat="1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left"/>
    </xf>
    <xf numFmtId="165" fontId="5" fillId="2" borderId="0" xfId="1" applyNumberFormat="1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left"/>
    </xf>
    <xf numFmtId="164" fontId="5" fillId="2" borderId="8" xfId="0" applyNumberFormat="1" applyFont="1" applyFill="1" applyBorder="1" applyAlignment="1">
      <alignment horizontal="left"/>
    </xf>
    <xf numFmtId="165" fontId="5" fillId="2" borderId="1" xfId="1" applyNumberFormat="1" applyFont="1" applyFill="1" applyBorder="1" applyAlignment="1">
      <alignment horizontal="right"/>
    </xf>
    <xf numFmtId="165" fontId="5" fillId="3" borderId="5" xfId="1" applyNumberFormat="1" applyFont="1" applyFill="1" applyBorder="1" applyAlignment="1">
      <alignment horizontal="right"/>
    </xf>
    <xf numFmtId="165" fontId="5" fillId="3" borderId="1" xfId="1" applyNumberFormat="1" applyFont="1" applyFill="1" applyBorder="1" applyAlignment="1">
      <alignment horizontal="right"/>
    </xf>
    <xf numFmtId="0" fontId="3" fillId="4" borderId="5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5" fontId="5" fillId="2" borderId="8" xfId="1" applyNumberFormat="1" applyFont="1" applyFill="1" applyBorder="1" applyAlignment="1">
      <alignment horizontal="right"/>
    </xf>
    <xf numFmtId="164" fontId="5" fillId="2" borderId="11" xfId="0" applyNumberFormat="1" applyFont="1" applyFill="1" applyBorder="1" applyAlignment="1">
      <alignment horizontal="left"/>
    </xf>
    <xf numFmtId="165" fontId="5" fillId="2" borderId="11" xfId="1" applyNumberFormat="1" applyFont="1" applyFill="1" applyBorder="1" applyAlignment="1">
      <alignment horizontal="right"/>
    </xf>
    <xf numFmtId="0" fontId="7" fillId="5" borderId="12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right"/>
    </xf>
    <xf numFmtId="164" fontId="5" fillId="5" borderId="6" xfId="0" applyNumberFormat="1" applyFont="1" applyFill="1" applyBorder="1" applyAlignment="1">
      <alignment horizontal="right"/>
    </xf>
    <xf numFmtId="167" fontId="5" fillId="5" borderId="3" xfId="0" applyNumberFormat="1" applyFont="1" applyFill="1" applyBorder="1" applyAlignment="1">
      <alignment horizontal="right"/>
    </xf>
    <xf numFmtId="167" fontId="5" fillId="5" borderId="6" xfId="0" applyNumberFormat="1" applyFont="1" applyFill="1" applyBorder="1" applyAlignment="1">
      <alignment horizontal="right"/>
    </xf>
    <xf numFmtId="167" fontId="5" fillId="5" borderId="5" xfId="0" applyNumberFormat="1" applyFont="1" applyFill="1" applyBorder="1" applyAlignment="1">
      <alignment horizontal="right"/>
    </xf>
    <xf numFmtId="166" fontId="5" fillId="5" borderId="5" xfId="0" applyNumberFormat="1" applyFont="1" applyFill="1" applyBorder="1" applyAlignment="1">
      <alignment horizontal="right"/>
    </xf>
    <xf numFmtId="166" fontId="5" fillId="5" borderId="3" xfId="0" applyNumberFormat="1" applyFont="1" applyFill="1" applyBorder="1" applyAlignment="1">
      <alignment horizontal="right"/>
    </xf>
    <xf numFmtId="165" fontId="5" fillId="2" borderId="13" xfId="1" applyNumberFormat="1" applyFont="1" applyFill="1" applyBorder="1" applyAlignment="1">
      <alignment horizontal="right"/>
    </xf>
    <xf numFmtId="165" fontId="5" fillId="5" borderId="1" xfId="1" applyNumberFormat="1" applyFont="1" applyFill="1" applyBorder="1" applyAlignment="1">
      <alignment horizontal="left"/>
    </xf>
    <xf numFmtId="165" fontId="5" fillId="5" borderId="13" xfId="1" applyNumberFormat="1" applyFont="1" applyFill="1" applyBorder="1" applyAlignment="1">
      <alignment horizontal="left"/>
    </xf>
    <xf numFmtId="168" fontId="7" fillId="0" borderId="12" xfId="1" applyNumberFormat="1" applyFont="1" applyFill="1" applyBorder="1" applyAlignment="1">
      <alignment horizontal="center"/>
    </xf>
    <xf numFmtId="168" fontId="7" fillId="0" borderId="1" xfId="1" applyNumberFormat="1" applyFont="1" applyFill="1" applyBorder="1" applyAlignment="1">
      <alignment horizontal="center"/>
    </xf>
    <xf numFmtId="164" fontId="5" fillId="6" borderId="5" xfId="0" applyNumberFormat="1" applyFont="1" applyFill="1" applyBorder="1" applyAlignment="1">
      <alignment horizontal="right"/>
    </xf>
    <xf numFmtId="164" fontId="5" fillId="6" borderId="2" xfId="0" applyNumberFormat="1" applyFont="1" applyFill="1" applyBorder="1" applyAlignment="1">
      <alignment horizontal="left"/>
    </xf>
    <xf numFmtId="165" fontId="5" fillId="6" borderId="5" xfId="1" applyNumberFormat="1" applyFont="1" applyFill="1" applyBorder="1" applyAlignment="1">
      <alignment horizontal="right"/>
    </xf>
    <xf numFmtId="43" fontId="5" fillId="6" borderId="5" xfId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left"/>
    </xf>
    <xf numFmtId="164" fontId="5" fillId="6" borderId="1" xfId="0" applyNumberFormat="1" applyFont="1" applyFill="1" applyBorder="1" applyAlignment="1">
      <alignment horizontal="center"/>
    </xf>
    <xf numFmtId="9" fontId="7" fillId="5" borderId="12" xfId="2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168" fontId="3" fillId="4" borderId="15" xfId="1" applyNumberFormat="1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0"/>
  <sheetViews>
    <sheetView tabSelected="1" zoomScale="141" zoomScaleNormal="160" workbookViewId="0">
      <selection activeCell="D40" sqref="D40"/>
    </sheetView>
  </sheetViews>
  <sheetFormatPr defaultRowHeight="12" customHeight="1"/>
  <cols>
    <col min="1" max="1" width="2.7109375" style="1" customWidth="1"/>
    <col min="2" max="2" width="43.42578125" style="1" bestFit="1" customWidth="1"/>
    <col min="3" max="3" width="5.5703125" style="1" bestFit="1" customWidth="1"/>
    <col min="4" max="4" width="7.7109375" style="1" bestFit="1" customWidth="1"/>
    <col min="5" max="5" width="8.42578125" style="1" bestFit="1" customWidth="1"/>
    <col min="6" max="6" width="9.140625" style="1" bestFit="1"/>
    <col min="7" max="7" width="5.140625" style="1" bestFit="1" customWidth="1"/>
    <col min="8" max="8" width="4.5703125" style="1" bestFit="1" customWidth="1"/>
    <col min="9" max="9" width="31.5703125" style="1" bestFit="1" customWidth="1"/>
    <col min="10" max="16384" width="9.140625" style="1"/>
  </cols>
  <sheetData>
    <row r="2" spans="2:8" ht="12" customHeight="1">
      <c r="B2" s="55" t="s">
        <v>8</v>
      </c>
      <c r="C2" s="55"/>
      <c r="D2" s="55"/>
      <c r="E2" s="55"/>
      <c r="F2" s="55"/>
    </row>
    <row r="3" spans="2:8" ht="12" customHeight="1">
      <c r="B3" s="53" t="s">
        <v>11</v>
      </c>
      <c r="C3" s="24"/>
      <c r="D3" s="25"/>
      <c r="E3" s="25"/>
      <c r="F3" s="26"/>
    </row>
    <row r="4" spans="2:8" ht="12" customHeight="1">
      <c r="B4" s="2" t="s">
        <v>6</v>
      </c>
      <c r="C4" s="39">
        <v>1.4</v>
      </c>
      <c r="D4" s="3" t="s">
        <v>0</v>
      </c>
      <c r="E4" s="38">
        <v>15</v>
      </c>
      <c r="F4" s="3" t="s">
        <v>2</v>
      </c>
    </row>
    <row r="5" spans="2:8" ht="12" customHeight="1">
      <c r="B5" s="4" t="s">
        <v>7</v>
      </c>
      <c r="C5" s="40">
        <v>0.2</v>
      </c>
      <c r="D5" s="5" t="s">
        <v>1</v>
      </c>
      <c r="E5" s="36">
        <v>6</v>
      </c>
      <c r="F5" s="5" t="s">
        <v>3</v>
      </c>
    </row>
    <row r="6" spans="2:8" ht="12" customHeight="1">
      <c r="B6" s="53" t="s">
        <v>12</v>
      </c>
      <c r="C6" s="58" t="s">
        <v>15</v>
      </c>
      <c r="D6" s="58"/>
      <c r="E6" s="57" t="s">
        <v>16</v>
      </c>
      <c r="F6" s="57"/>
      <c r="G6" s="56" t="s">
        <v>17</v>
      </c>
      <c r="H6" s="56"/>
    </row>
    <row r="7" spans="2:8" ht="12" customHeight="1">
      <c r="B7" s="2" t="s">
        <v>36</v>
      </c>
      <c r="C7" s="34">
        <v>30000</v>
      </c>
      <c r="D7" s="3" t="s">
        <v>4</v>
      </c>
      <c r="E7" s="38">
        <v>420</v>
      </c>
      <c r="F7" s="3" t="s">
        <v>13</v>
      </c>
      <c r="G7" s="6">
        <f>E7/C7</f>
        <v>1.4E-2</v>
      </c>
      <c r="H7" s="3" t="s">
        <v>14</v>
      </c>
    </row>
    <row r="8" spans="2:8" ht="12" customHeight="1">
      <c r="B8" s="4" t="s">
        <v>37</v>
      </c>
      <c r="C8" s="34">
        <v>100000</v>
      </c>
      <c r="D8" s="5" t="s">
        <v>4</v>
      </c>
      <c r="E8" s="36">
        <v>300</v>
      </c>
      <c r="F8" s="3" t="s">
        <v>13</v>
      </c>
      <c r="G8" s="6">
        <f>E8/C8</f>
        <v>3.0000000000000001E-3</v>
      </c>
      <c r="H8" s="3" t="s">
        <v>14</v>
      </c>
    </row>
    <row r="9" spans="2:8" ht="12" customHeight="1">
      <c r="B9" s="7" t="s">
        <v>38</v>
      </c>
      <c r="C9" s="35">
        <v>150000</v>
      </c>
      <c r="D9" s="8" t="s">
        <v>4</v>
      </c>
      <c r="E9" s="37">
        <v>600</v>
      </c>
      <c r="F9" s="8" t="s">
        <v>13</v>
      </c>
      <c r="G9" s="6">
        <f>E9/C9</f>
        <v>4.0000000000000001E-3</v>
      </c>
      <c r="H9" s="3" t="s">
        <v>14</v>
      </c>
    </row>
    <row r="10" spans="2:8" ht="12" customHeight="1">
      <c r="B10" s="9" t="s">
        <v>34</v>
      </c>
      <c r="C10" s="10"/>
      <c r="D10" s="10"/>
      <c r="E10" s="10"/>
      <c r="F10" s="11"/>
      <c r="G10" s="12">
        <f>SUM(G7:G9)</f>
        <v>2.1000000000000001E-2</v>
      </c>
      <c r="H10" s="13" t="s">
        <v>14</v>
      </c>
    </row>
    <row r="11" spans="2:8" ht="12" customHeight="1">
      <c r="B11" s="4" t="s">
        <v>39</v>
      </c>
      <c r="C11" s="34">
        <v>50000</v>
      </c>
      <c r="D11" s="5" t="s">
        <v>4</v>
      </c>
      <c r="E11" s="36">
        <v>150</v>
      </c>
      <c r="F11" s="5" t="s">
        <v>13</v>
      </c>
      <c r="G11" s="6">
        <f>E11/C11</f>
        <v>3.0000000000000001E-3</v>
      </c>
      <c r="H11" s="3" t="s">
        <v>14</v>
      </c>
    </row>
    <row r="12" spans="2:8" ht="12" customHeight="1">
      <c r="B12" s="7" t="s">
        <v>40</v>
      </c>
      <c r="C12" s="35">
        <v>200000</v>
      </c>
      <c r="D12" s="8" t="s">
        <v>4</v>
      </c>
      <c r="E12" s="37">
        <v>300</v>
      </c>
      <c r="F12" s="14" t="s">
        <v>13</v>
      </c>
      <c r="G12" s="6">
        <f>E12/C12</f>
        <v>1.5E-3</v>
      </c>
      <c r="H12" s="3" t="s">
        <v>14</v>
      </c>
    </row>
    <row r="13" spans="2:8" ht="12" customHeight="1">
      <c r="B13" s="9" t="s">
        <v>35</v>
      </c>
      <c r="C13" s="10"/>
      <c r="D13" s="10"/>
      <c r="E13" s="10"/>
      <c r="F13" s="11"/>
      <c r="G13" s="12">
        <f>SUM(G11:G12)</f>
        <v>4.5000000000000005E-3</v>
      </c>
      <c r="H13" s="13" t="s">
        <v>14</v>
      </c>
    </row>
    <row r="15" spans="2:8" ht="12" customHeight="1">
      <c r="B15" s="55" t="s">
        <v>9</v>
      </c>
      <c r="C15" s="55"/>
      <c r="D15" s="55"/>
      <c r="E15" s="55"/>
      <c r="F15" s="55"/>
    </row>
    <row r="16" spans="2:8" ht="12" customHeight="1">
      <c r="B16" s="53" t="s">
        <v>5</v>
      </c>
      <c r="C16" s="15" t="s">
        <v>4</v>
      </c>
      <c r="D16" s="31">
        <v>20</v>
      </c>
      <c r="E16" s="32">
        <v>50</v>
      </c>
      <c r="F16" s="33">
        <v>100</v>
      </c>
    </row>
    <row r="17" spans="2:6" ht="12" customHeight="1">
      <c r="B17" s="19" t="s">
        <v>19</v>
      </c>
      <c r="C17" s="20"/>
      <c r="D17" s="21">
        <f>(D16/$E$4)*$C$4</f>
        <v>1.8666666666666665</v>
      </c>
      <c r="E17" s="27">
        <f>(E16/$E$4)*$C$4</f>
        <v>4.666666666666667</v>
      </c>
      <c r="F17" s="21">
        <f>(F16/$E$4)*$C$4</f>
        <v>9.3333333333333339</v>
      </c>
    </row>
    <row r="18" spans="2:6" ht="12" customHeight="1">
      <c r="B18" s="16" t="s">
        <v>20</v>
      </c>
      <c r="C18" s="17"/>
      <c r="D18" s="41">
        <f>(D16/$E$5)*$C$5</f>
        <v>0.66666666666666674</v>
      </c>
      <c r="E18" s="18">
        <f>(E16/$E$5)*$C$5</f>
        <v>1.666666666666667</v>
      </c>
      <c r="F18" s="41">
        <f>(F16/$E$5)*$C$5</f>
        <v>3.3333333333333339</v>
      </c>
    </row>
    <row r="19" spans="2:6" ht="12" customHeight="1">
      <c r="B19" s="59" t="s">
        <v>23</v>
      </c>
      <c r="C19" s="60"/>
      <c r="D19" s="60"/>
      <c r="E19" s="60"/>
      <c r="F19" s="61"/>
    </row>
    <row r="20" spans="2:6" ht="12" customHeight="1">
      <c r="B20" s="19" t="s">
        <v>21</v>
      </c>
      <c r="C20" s="20"/>
      <c r="D20" s="42">
        <v>0</v>
      </c>
      <c r="E20" s="27">
        <f>D20</f>
        <v>0</v>
      </c>
      <c r="F20" s="21">
        <f>D20</f>
        <v>0</v>
      </c>
    </row>
    <row r="21" spans="2:6" ht="12" customHeight="1">
      <c r="B21" s="4" t="s">
        <v>22</v>
      </c>
      <c r="C21" s="28"/>
      <c r="D21" s="43">
        <v>0</v>
      </c>
      <c r="E21" s="29">
        <f>D21</f>
        <v>0</v>
      </c>
      <c r="F21" s="41">
        <f>D21</f>
        <v>0</v>
      </c>
    </row>
    <row r="23" spans="2:6" ht="12" customHeight="1">
      <c r="B23" s="55" t="s">
        <v>10</v>
      </c>
      <c r="C23" s="55"/>
      <c r="D23" s="55"/>
      <c r="E23" s="55"/>
      <c r="F23" s="55"/>
    </row>
    <row r="24" spans="2:6" ht="12" customHeight="1">
      <c r="B24" s="54" t="s">
        <v>24</v>
      </c>
      <c r="C24" s="30">
        <v>270</v>
      </c>
      <c r="D24" s="44">
        <f>$C24*$D$16</f>
        <v>5400</v>
      </c>
      <c r="E24" s="44">
        <f>$C24*$E$16</f>
        <v>13500</v>
      </c>
      <c r="F24" s="45">
        <f>$C24*$F$16</f>
        <v>27000</v>
      </c>
    </row>
    <row r="25" spans="2:6" ht="12" customHeight="1">
      <c r="B25" s="19" t="s">
        <v>25</v>
      </c>
      <c r="C25" s="20"/>
      <c r="D25" s="21">
        <f>D17*$C$24</f>
        <v>503.99999999999994</v>
      </c>
      <c r="E25" s="21">
        <f>E17*$C$24</f>
        <v>1260</v>
      </c>
      <c r="F25" s="21">
        <f>F17*$C$24</f>
        <v>2520</v>
      </c>
    </row>
    <row r="26" spans="2:6" ht="12" customHeight="1">
      <c r="B26" s="19" t="s">
        <v>26</v>
      </c>
      <c r="C26" s="20"/>
      <c r="D26" s="21">
        <f>D20*$C$24</f>
        <v>0</v>
      </c>
      <c r="E26" s="21">
        <f>E20*$C$24</f>
        <v>0</v>
      </c>
      <c r="F26" s="21">
        <f>F20*$C$24</f>
        <v>0</v>
      </c>
    </row>
    <row r="27" spans="2:6" ht="12" customHeight="1">
      <c r="B27" s="19" t="s">
        <v>42</v>
      </c>
      <c r="C27" s="20"/>
      <c r="D27" s="21">
        <f>D24*$G$10</f>
        <v>113.4</v>
      </c>
      <c r="E27" s="21">
        <f>E24*$G$10</f>
        <v>283.5</v>
      </c>
      <c r="F27" s="21">
        <f>F24*$G$10</f>
        <v>567</v>
      </c>
    </row>
    <row r="28" spans="2:6" ht="12" customHeight="1">
      <c r="B28" s="19" t="s">
        <v>18</v>
      </c>
      <c r="C28" s="20"/>
      <c r="D28" s="43">
        <v>300</v>
      </c>
      <c r="E28" s="21">
        <f>D28</f>
        <v>300</v>
      </c>
      <c r="F28" s="21">
        <f>D28</f>
        <v>300</v>
      </c>
    </row>
    <row r="29" spans="2:6" ht="12" customHeight="1">
      <c r="B29" s="19" t="s">
        <v>44</v>
      </c>
      <c r="C29" s="20"/>
      <c r="D29" s="43">
        <v>400</v>
      </c>
      <c r="E29" s="21">
        <f>D29</f>
        <v>400</v>
      </c>
      <c r="F29" s="21">
        <f>D29</f>
        <v>400</v>
      </c>
    </row>
    <row r="30" spans="2:6" ht="12" customHeight="1">
      <c r="B30" s="9" t="s">
        <v>28</v>
      </c>
      <c r="C30" s="11"/>
      <c r="D30" s="22">
        <f>SUM(D25:D29)</f>
        <v>1317.4</v>
      </c>
      <c r="E30" s="22">
        <f>SUM(E25:E29)</f>
        <v>2243.5</v>
      </c>
      <c r="F30" s="23">
        <f>SUM(F25:F29)</f>
        <v>3787</v>
      </c>
    </row>
    <row r="31" spans="2:6" ht="12" customHeight="1">
      <c r="B31" s="19" t="s">
        <v>29</v>
      </c>
      <c r="C31" s="20"/>
      <c r="D31" s="21">
        <f>$C$24*D18</f>
        <v>180.00000000000003</v>
      </c>
      <c r="E31" s="21">
        <f>$C$24*E18</f>
        <v>450.00000000000006</v>
      </c>
      <c r="F31" s="21">
        <f>$C$24*F18</f>
        <v>900.00000000000011</v>
      </c>
    </row>
    <row r="32" spans="2:6" ht="12" customHeight="1">
      <c r="B32" s="19" t="s">
        <v>30</v>
      </c>
      <c r="C32" s="20"/>
      <c r="D32" s="21">
        <f>$C$24*D21</f>
        <v>0</v>
      </c>
      <c r="E32" s="21">
        <f>$C$24*E21</f>
        <v>0</v>
      </c>
      <c r="F32" s="21">
        <f>$C$24*F21</f>
        <v>0</v>
      </c>
    </row>
    <row r="33" spans="2:6" ht="12" customHeight="1">
      <c r="B33" s="19" t="s">
        <v>27</v>
      </c>
      <c r="C33" s="20"/>
      <c r="D33" s="21">
        <f>D30*$G$10</f>
        <v>27.665400000000005</v>
      </c>
      <c r="E33" s="21">
        <f>E30*$G$10</f>
        <v>47.113500000000002</v>
      </c>
      <c r="F33" s="21">
        <f>F30*$G$10</f>
        <v>79.527000000000001</v>
      </c>
    </row>
    <row r="34" spans="2:6" ht="12" customHeight="1">
      <c r="B34" s="19" t="s">
        <v>41</v>
      </c>
      <c r="C34" s="20"/>
      <c r="D34" s="43">
        <v>0</v>
      </c>
      <c r="E34" s="21">
        <f>D34</f>
        <v>0</v>
      </c>
      <c r="F34" s="21">
        <f>D34</f>
        <v>0</v>
      </c>
    </row>
    <row r="35" spans="2:6" ht="12" customHeight="1">
      <c r="B35" s="19" t="s">
        <v>45</v>
      </c>
      <c r="C35" s="52">
        <v>0.3</v>
      </c>
      <c r="D35" s="21">
        <f>D29*(1-C35)</f>
        <v>280</v>
      </c>
      <c r="E35" s="21">
        <f>D35</f>
        <v>280</v>
      </c>
      <c r="F35" s="21">
        <f>D35</f>
        <v>280</v>
      </c>
    </row>
    <row r="36" spans="2:6" ht="12" customHeight="1">
      <c r="B36" s="9" t="s">
        <v>28</v>
      </c>
      <c r="C36" s="11"/>
      <c r="D36" s="22">
        <f>SUM(D31:D35)</f>
        <v>487.66540000000003</v>
      </c>
      <c r="E36" s="22">
        <f>SUM(E31:E35)</f>
        <v>777.11350000000004</v>
      </c>
      <c r="F36" s="23">
        <f>SUM(F31:F35)</f>
        <v>1259.527</v>
      </c>
    </row>
    <row r="37" spans="2:6" ht="12" customHeight="1">
      <c r="B37" s="46" t="s">
        <v>31</v>
      </c>
      <c r="C37" s="47"/>
      <c r="D37" s="48">
        <f>D30-D36</f>
        <v>829.7346</v>
      </c>
      <c r="E37" s="48">
        <f>E30-E36</f>
        <v>1466.3865000000001</v>
      </c>
      <c r="F37" s="48">
        <f>F30-F36</f>
        <v>2527.473</v>
      </c>
    </row>
    <row r="39" spans="2:6" ht="12" customHeight="1">
      <c r="B39" s="19" t="s">
        <v>43</v>
      </c>
      <c r="C39" s="50"/>
      <c r="D39" s="42">
        <v>5000</v>
      </c>
    </row>
    <row r="40" spans="2:6" ht="12" customHeight="1">
      <c r="B40" s="46" t="s">
        <v>32</v>
      </c>
      <c r="C40" s="51" t="s">
        <v>33</v>
      </c>
      <c r="D40" s="49">
        <f>$D$39/D37</f>
        <v>6.0260232609318694</v>
      </c>
      <c r="E40" s="49">
        <f>$D$39/E37</f>
        <v>3.4097422473542958</v>
      </c>
      <c r="F40" s="49">
        <f>$D$39/F37</f>
        <v>1.9782604997165154</v>
      </c>
    </row>
  </sheetData>
  <mergeCells count="7">
    <mergeCell ref="B2:F2"/>
    <mergeCell ref="B23:F23"/>
    <mergeCell ref="G6:H6"/>
    <mergeCell ref="E6:F6"/>
    <mergeCell ref="C6:D6"/>
    <mergeCell ref="B19:F19"/>
    <mergeCell ref="B15:F15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PR31016</cp:lastModifiedBy>
  <cp:lastPrinted>2017-10-30T14:19:26Z</cp:lastPrinted>
  <dcterms:created xsi:type="dcterms:W3CDTF">2017-10-26T13:22:02Z</dcterms:created>
  <dcterms:modified xsi:type="dcterms:W3CDTF">2017-12-28T11:00:38Z</dcterms:modified>
</cp:coreProperties>
</file>